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75" windowWidth="23520" windowHeight="12015"/>
  </bookViews>
  <sheets>
    <sheet name="Calculator" sheetId="1" r:id="rId1"/>
    <sheet name="Links" sheetId="2" r:id="rId2"/>
    <sheet name="Arkusz3" sheetId="3" r:id="rId3"/>
  </sheets>
  <calcPr calcId="125725"/>
</workbook>
</file>

<file path=xl/calcChain.xml><?xml version="1.0" encoding="utf-8"?>
<calcChain xmlns="http://schemas.openxmlformats.org/spreadsheetml/2006/main">
  <c r="L37" i="3"/>
  <c r="I37"/>
  <c r="F37"/>
  <c r="I29"/>
  <c r="Y29" i="1" l="1"/>
  <c r="X29"/>
  <c r="Y22"/>
  <c r="X22"/>
  <c r="Y15"/>
  <c r="X15"/>
  <c r="Y8"/>
  <c r="X8"/>
  <c r="D20" l="1"/>
  <c r="H19" l="1"/>
  <c r="H20" s="1"/>
  <c r="C57"/>
  <c r="K58"/>
  <c r="E31" l="1"/>
  <c r="E30"/>
  <c r="R10"/>
  <c r="R24" l="1"/>
  <c r="R31"/>
  <c r="R17" l="1"/>
  <c r="M20"/>
  <c r="L30"/>
  <c r="L28" l="1"/>
  <c r="F30"/>
  <c r="F31"/>
</calcChain>
</file>

<file path=xl/sharedStrings.xml><?xml version="1.0" encoding="utf-8"?>
<sst xmlns="http://schemas.openxmlformats.org/spreadsheetml/2006/main" count="203" uniqueCount="105">
  <si>
    <t>M=</t>
  </si>
  <si>
    <t>LL=</t>
  </si>
  <si>
    <t>F=</t>
  </si>
  <si>
    <t>E=</t>
  </si>
  <si>
    <t>mm</t>
  </si>
  <si>
    <t>stops</t>
  </si>
  <si>
    <t>Extension tubes</t>
  </si>
  <si>
    <r>
      <t>m</t>
    </r>
    <r>
      <rPr>
        <vertAlign val="subscript"/>
        <sz val="11"/>
        <color theme="1"/>
        <rFont val="Czcionka tekstu podstawowego"/>
        <charset val="238"/>
      </rPr>
      <t>L</t>
    </r>
    <r>
      <rPr>
        <sz val="11"/>
        <color theme="1"/>
        <rFont val="Czcionka tekstu podstawowego"/>
        <charset val="238"/>
      </rPr>
      <t>=</t>
    </r>
  </si>
  <si>
    <t>magnification</t>
  </si>
  <si>
    <t>field of view</t>
  </si>
  <si>
    <t>frame size</t>
  </si>
  <si>
    <t>Canon</t>
  </si>
  <si>
    <t>Delta</t>
  </si>
  <si>
    <t>13; 21; 31</t>
  </si>
  <si>
    <t>12; 25</t>
  </si>
  <si>
    <t>where:</t>
  </si>
  <si>
    <t>Equations:</t>
  </si>
  <si>
    <t>Calculators:</t>
  </si>
  <si>
    <t>Magnification</t>
  </si>
  <si>
    <t>Light loss</t>
  </si>
  <si>
    <t>vertical</t>
  </si>
  <si>
    <t>horizontal</t>
  </si>
  <si>
    <t xml:space="preserve">blue = </t>
  </si>
  <si>
    <t xml:space="preserve">red = </t>
  </si>
  <si>
    <t>results</t>
  </si>
  <si>
    <t>www.kamela.org</t>
  </si>
  <si>
    <t>enter your data</t>
  </si>
  <si>
    <t>d=</t>
  </si>
  <si>
    <t>min. focusing distance</t>
  </si>
  <si>
    <t>for lens</t>
  </si>
  <si>
    <t>for lens &amp; ext. tube</t>
  </si>
  <si>
    <t>Field of View:</t>
  </si>
  <si>
    <t>equations valid only for single thin lense</t>
  </si>
  <si>
    <t>Image distance:</t>
  </si>
  <si>
    <t>F = 50 mm</t>
  </si>
  <si>
    <t>Extension</t>
  </si>
  <si>
    <t>[mm]</t>
  </si>
  <si>
    <t>[1/s]</t>
  </si>
  <si>
    <t xml:space="preserve"> Light Loss error estimation:</t>
  </si>
  <si>
    <t>Magnification error estimation:</t>
  </si>
  <si>
    <t>F = 135 mm</t>
  </si>
  <si>
    <t>Image</t>
  </si>
  <si>
    <t>Exposure</t>
  </si>
  <si>
    <t>Object</t>
  </si>
  <si>
    <t>M measured</t>
  </si>
  <si>
    <t>M calculated</t>
  </si>
  <si>
    <t>LL measured</t>
  </si>
  <si>
    <t>LL calculated</t>
  </si>
  <si>
    <t>F = 28 mm</t>
  </si>
  <si>
    <t>Conclusions:</t>
  </si>
  <si>
    <t>e=</t>
  </si>
  <si>
    <t>EF 24-105 mm f/4 L IS USM</t>
  </si>
  <si>
    <t>EF 28-135 mm f/3.5-5.6 IS USM</t>
  </si>
  <si>
    <t xml:space="preserve">EF 70-300 f/4.0-5.6 L IS USM </t>
  </si>
  <si>
    <t xml:space="preserve">EF 100-400 f/4.5-5.6 L IS USM </t>
  </si>
  <si>
    <t>Example:</t>
  </si>
  <si>
    <t>@</t>
  </si>
  <si>
    <t xml:space="preserve">    min. distance</t>
  </si>
  <si>
    <t xml:space="preserve">     f/8     1600 ISO</t>
  </si>
  <si>
    <t>conditions:</t>
  </si>
  <si>
    <t>M real</t>
  </si>
  <si>
    <t xml:space="preserve">     - Magnification equation is accurate only for single thin lenses!</t>
  </si>
  <si>
    <t xml:space="preserve">     - FoV &amp; distances' formulas depend on magnification, so are not accurate! </t>
  </si>
  <si>
    <t xml:space="preserve">     - Light loss equation is enough accurate.</t>
  </si>
  <si>
    <t>Extension tubes' sizes</t>
  </si>
  <si>
    <t>based on Canon data</t>
  </si>
  <si>
    <t>F=105 mm</t>
  </si>
  <si>
    <t>F=135 mm</t>
  </si>
  <si>
    <t>F=300 mm</t>
  </si>
  <si>
    <t>F=400 mm</t>
  </si>
  <si>
    <t>F=24 mm</t>
  </si>
  <si>
    <t>F=28 mm</t>
  </si>
  <si>
    <t>F=70 mm</t>
  </si>
  <si>
    <t>F=100 mm</t>
  </si>
  <si>
    <t>R=</t>
  </si>
  <si>
    <t>Min. focusing distance</t>
  </si>
  <si>
    <r>
      <t>mfd</t>
    </r>
    <r>
      <rPr>
        <b/>
        <vertAlign val="subscript"/>
        <sz val="11"/>
        <color theme="1"/>
        <rFont val="Czcionka tekstu podstawowego"/>
        <family val="2"/>
        <charset val="238"/>
      </rPr>
      <t>ET</t>
    </r>
    <r>
      <rPr>
        <sz val="11"/>
        <color theme="1"/>
        <rFont val="Czcionka tekstu podstawowego"/>
        <family val="2"/>
        <charset val="238"/>
      </rPr>
      <t xml:space="preserve"> = min. focusing distance with ext. tube</t>
    </r>
  </si>
  <si>
    <r>
      <t>mfd</t>
    </r>
    <r>
      <rPr>
        <b/>
        <vertAlign val="subscript"/>
        <sz val="11"/>
        <color theme="1"/>
        <rFont val="Czcionka tekstu podstawowego"/>
        <family val="2"/>
        <charset val="238"/>
      </rPr>
      <t>ET</t>
    </r>
    <r>
      <rPr>
        <sz val="11"/>
        <color theme="1"/>
        <rFont val="Czcionka tekstu podstawowego"/>
        <family val="2"/>
        <charset val="238"/>
      </rPr>
      <t xml:space="preserve"> =</t>
    </r>
  </si>
  <si>
    <t>mfd=</t>
  </si>
  <si>
    <r>
      <t>m</t>
    </r>
    <r>
      <rPr>
        <b/>
        <vertAlign val="subscript"/>
        <sz val="11"/>
        <color theme="1"/>
        <rFont val="Czcionka tekstu podstawowego"/>
        <family val="2"/>
        <charset val="238"/>
      </rPr>
      <t>L</t>
    </r>
    <r>
      <rPr>
        <sz val="11"/>
        <color theme="1"/>
        <rFont val="Czcionka tekstu podstawowego"/>
        <family val="2"/>
        <charset val="238"/>
      </rPr>
      <t xml:space="preserve"> = magnification of the lens alone</t>
    </r>
  </si>
  <si>
    <t>http://www.divephotoguide.com/underwater-photography-techniques/article/super-macro-underwater-photography--definitive-guide-part-5/</t>
  </si>
  <si>
    <t>http://www.hasselbladhistorical.eu/HT/HTComp.aspx</t>
  </si>
  <si>
    <t>http://www.peterforsell.com/macro.html</t>
  </si>
  <si>
    <t>http://www.cambridgeincolour.com/</t>
  </si>
  <si>
    <t>http://photo.net/</t>
  </si>
  <si>
    <t>http://digital-photography-school.com/</t>
  </si>
  <si>
    <t>http://www.divephotoguide.com/</t>
  </si>
  <si>
    <t>mathematics</t>
  </si>
  <si>
    <t>schools</t>
  </si>
  <si>
    <t>general</t>
  </si>
  <si>
    <t>Object distance:</t>
  </si>
  <si>
    <t>http://www.commonsensephotography.com/</t>
  </si>
  <si>
    <t>http://www.macro-photography.org/</t>
  </si>
  <si>
    <t>based on measurements</t>
  </si>
  <si>
    <r>
      <t>log</t>
    </r>
    <r>
      <rPr>
        <sz val="11"/>
        <color theme="1"/>
        <rFont val="Czcionka tekstu podstawowego"/>
        <family val="2"/>
        <charset val="238"/>
      </rPr>
      <t xml:space="preserve"> = the logarithm function</t>
    </r>
  </si>
  <si>
    <r>
      <t>F</t>
    </r>
    <r>
      <rPr>
        <sz val="11"/>
        <color theme="1"/>
        <rFont val="Czcionka tekstu podstawowego"/>
        <family val="2"/>
        <charset val="238"/>
      </rPr>
      <t xml:space="preserve">    = focal length of the lens</t>
    </r>
  </si>
  <si>
    <r>
      <t>mfd</t>
    </r>
    <r>
      <rPr>
        <sz val="11"/>
        <color theme="1"/>
        <rFont val="Czcionka tekstu podstawowego"/>
        <family val="2"/>
        <charset val="238"/>
      </rPr>
      <t xml:space="preserve">    = min. focusing distance of the lens</t>
    </r>
  </si>
  <si>
    <r>
      <t>R</t>
    </r>
    <r>
      <rPr>
        <sz val="11"/>
        <color theme="1"/>
        <rFont val="Czcionka tekstu podstawowego"/>
        <family val="2"/>
        <charset val="238"/>
      </rPr>
      <t xml:space="preserve">        = min. focusing distance reduction factor</t>
    </r>
  </si>
  <si>
    <r>
      <t>M</t>
    </r>
    <r>
      <rPr>
        <sz val="11"/>
        <color theme="1"/>
        <rFont val="Czcionka tekstu podstawowego"/>
        <family val="2"/>
        <charset val="238"/>
      </rPr>
      <t xml:space="preserve">  = magnification</t>
    </r>
  </si>
  <si>
    <r>
      <t>LL</t>
    </r>
    <r>
      <rPr>
        <sz val="8"/>
        <color theme="1"/>
        <rFont val="Czcionka tekstu podstawowego"/>
        <charset val="238"/>
      </rPr>
      <t xml:space="preserve"> </t>
    </r>
    <r>
      <rPr>
        <sz val="11"/>
        <color theme="1"/>
        <rFont val="Czcionka tekstu podstawowego"/>
        <family val="2"/>
        <charset val="238"/>
      </rPr>
      <t xml:space="preserve"> = light loss in stops</t>
    </r>
  </si>
  <si>
    <r>
      <t>E</t>
    </r>
    <r>
      <rPr>
        <sz val="11"/>
        <color theme="1"/>
        <rFont val="Czcionka tekstu podstawowego"/>
        <family val="2"/>
        <charset val="238"/>
      </rPr>
      <t xml:space="preserve"> </t>
    </r>
    <r>
      <rPr>
        <sz val="8"/>
        <color theme="1"/>
        <rFont val="Czcionka tekstu podstawowego"/>
        <charset val="238"/>
      </rPr>
      <t xml:space="preserve"> </t>
    </r>
    <r>
      <rPr>
        <sz val="11"/>
        <color theme="1"/>
        <rFont val="Czcionka tekstu podstawowego"/>
        <family val="2"/>
        <charset val="238"/>
      </rPr>
      <t xml:space="preserve">  = added extension</t>
    </r>
  </si>
  <si>
    <r>
      <t>M</t>
    </r>
    <r>
      <rPr>
        <sz val="11"/>
        <color theme="1"/>
        <rFont val="Czcionka tekstu podstawowego"/>
        <family val="2"/>
        <charset val="238"/>
      </rPr>
      <t xml:space="preserve">   </t>
    </r>
    <r>
      <rPr>
        <sz val="6"/>
        <color theme="1"/>
        <rFont val="Czcionka tekstu podstawowego"/>
        <charset val="238"/>
      </rPr>
      <t xml:space="preserve"> </t>
    </r>
    <r>
      <rPr>
        <sz val="11"/>
        <color theme="1"/>
        <rFont val="Czcionka tekstu podstawowego"/>
        <family val="2"/>
        <charset val="238"/>
      </rPr>
      <t xml:space="preserve">    = magnification</t>
    </r>
  </si>
  <si>
    <r>
      <t>m</t>
    </r>
    <r>
      <rPr>
        <b/>
        <vertAlign val="subscript"/>
        <sz val="11"/>
        <color theme="1"/>
        <rFont val="Czcionka tekstu podstawowego"/>
        <family val="2"/>
        <charset val="238"/>
      </rPr>
      <t>L</t>
    </r>
    <r>
      <rPr>
        <sz val="11"/>
        <color theme="1"/>
        <rFont val="Czcionka tekstu podstawowego"/>
        <family val="2"/>
        <charset val="238"/>
      </rPr>
      <t xml:space="preserve">   </t>
    </r>
    <r>
      <rPr>
        <sz val="6"/>
        <color theme="1"/>
        <rFont val="Czcionka tekstu podstawowego"/>
        <charset val="238"/>
      </rPr>
      <t xml:space="preserve"> </t>
    </r>
    <r>
      <rPr>
        <sz val="11"/>
        <color theme="1"/>
        <rFont val="Czcionka tekstu podstawowego"/>
        <family val="2"/>
        <charset val="238"/>
      </rPr>
      <t xml:space="preserve">   = magnification of the lens alone</t>
    </r>
  </si>
  <si>
    <r>
      <t>F</t>
    </r>
    <r>
      <rPr>
        <sz val="11"/>
        <color theme="1"/>
        <rFont val="Czcionka tekstu podstawowego"/>
        <family val="2"/>
        <charset val="238"/>
      </rPr>
      <t xml:space="preserve">  </t>
    </r>
    <r>
      <rPr>
        <sz val="6"/>
        <color theme="1"/>
        <rFont val="Czcionka tekstu podstawowego"/>
        <charset val="238"/>
      </rPr>
      <t xml:space="preserve"> </t>
    </r>
    <r>
      <rPr>
        <sz val="11"/>
        <color theme="1"/>
        <rFont val="Czcionka tekstu podstawowego"/>
        <family val="2"/>
        <charset val="238"/>
      </rPr>
      <t xml:space="preserve"> = the lens focal lenght in millimeters</t>
    </r>
  </si>
  <si>
    <r>
      <t>E</t>
    </r>
    <r>
      <rPr>
        <sz val="11"/>
        <color theme="1"/>
        <rFont val="Czcionka tekstu podstawowego"/>
        <family val="2"/>
        <charset val="238"/>
      </rPr>
      <t xml:space="preserve">  </t>
    </r>
    <r>
      <rPr>
        <sz val="6"/>
        <color theme="1"/>
        <rFont val="Czcionka tekstu podstawowego"/>
        <charset val="238"/>
      </rPr>
      <t xml:space="preserve"> </t>
    </r>
    <r>
      <rPr>
        <sz val="11"/>
        <color theme="1"/>
        <rFont val="Czcionka tekstu podstawowego"/>
        <family val="2"/>
        <charset val="238"/>
      </rPr>
      <t xml:space="preserve"> = added extension in millimeters</t>
    </r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</si>
</sst>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26">
    <font>
      <sz val="11"/>
      <color theme="1"/>
      <name val="Czcionka tekstu podstawowego"/>
      <family val="2"/>
      <charset val="238"/>
    </font>
    <font>
      <b/>
      <sz val="11"/>
      <color theme="1"/>
      <name val="Czcionka tekstu podstawowego"/>
      <family val="2"/>
      <charset val="238"/>
    </font>
    <font>
      <b/>
      <vertAlign val="subscript"/>
      <sz val="11"/>
      <color theme="1"/>
      <name val="Czcionka tekstu podstawowego"/>
      <family val="2"/>
      <charset val="238"/>
    </font>
    <font>
      <b/>
      <sz val="11"/>
      <color theme="1"/>
      <name val="Czcionka tekstu podstawowego"/>
      <charset val="238"/>
    </font>
    <font>
      <sz val="11"/>
      <color theme="1"/>
      <name val="Czcionka tekstu podstawowego"/>
      <charset val="238"/>
    </font>
    <font>
      <b/>
      <sz val="20"/>
      <color theme="1"/>
      <name val="Czcionka tekstu podstawowego"/>
      <charset val="238"/>
    </font>
    <font>
      <sz val="11"/>
      <color rgb="FF0070C0"/>
      <name val="Czcionka tekstu podstawowego"/>
      <family val="2"/>
      <charset val="238"/>
    </font>
    <font>
      <b/>
      <sz val="11"/>
      <color rgb="FFFF0000"/>
      <name val="Czcionka tekstu podstawowego"/>
      <charset val="238"/>
    </font>
    <font>
      <b/>
      <sz val="11"/>
      <color rgb="FF0070C0"/>
      <name val="Czcionka tekstu podstawowego"/>
      <charset val="238"/>
    </font>
    <font>
      <vertAlign val="subscript"/>
      <sz val="11"/>
      <color theme="1"/>
      <name val="Czcionka tekstu podstawowego"/>
      <charset val="238"/>
    </font>
    <font>
      <i/>
      <sz val="11"/>
      <color theme="1"/>
      <name val="Czcionka tekstu podstawowego"/>
      <charset val="238"/>
    </font>
    <font>
      <b/>
      <sz val="14"/>
      <color theme="1"/>
      <name val="Czcionka tekstu podstawowego"/>
      <charset val="238"/>
    </font>
    <font>
      <b/>
      <sz val="16"/>
      <color theme="1"/>
      <name val="Czcionka tekstu podstawowego"/>
      <charset val="238"/>
    </font>
    <font>
      <sz val="11"/>
      <color rgb="FFFF0000"/>
      <name val="Czcionka tekstu podstawowego"/>
      <family val="2"/>
      <charset val="238"/>
    </font>
    <font>
      <sz val="11"/>
      <name val="Czcionka tekstu podstawowego"/>
      <family val="2"/>
      <charset val="238"/>
    </font>
    <font>
      <b/>
      <i/>
      <sz val="10"/>
      <color theme="1"/>
      <name val="Czcionka tekstu podstawowego"/>
      <charset val="238"/>
    </font>
    <font>
      <b/>
      <sz val="11"/>
      <color rgb="FF00B0F0"/>
      <name val="Czcionka tekstu podstawowego"/>
      <charset val="238"/>
    </font>
    <font>
      <u/>
      <sz val="11"/>
      <color theme="10"/>
      <name val="Czcionka tekstu podstawowego"/>
      <family val="2"/>
      <charset val="238"/>
    </font>
    <font>
      <b/>
      <i/>
      <u/>
      <sz val="11"/>
      <color theme="10"/>
      <name val="Czcionka tekstu podstawowego"/>
      <charset val="238"/>
    </font>
    <font>
      <b/>
      <i/>
      <sz val="11"/>
      <color theme="1"/>
      <name val="Czcionka tekstu podstawowego"/>
      <charset val="238"/>
    </font>
    <font>
      <b/>
      <sz val="11"/>
      <name val="Czcionka tekstu podstawowego"/>
      <charset val="238"/>
    </font>
    <font>
      <b/>
      <i/>
      <sz val="11"/>
      <color rgb="FFFF0000"/>
      <name val="Czcionka tekstu podstawowego"/>
      <charset val="238"/>
    </font>
    <font>
      <i/>
      <sz val="11"/>
      <color theme="0" tint="-0.499984740745262"/>
      <name val="Czcionka tekstu podstawowego"/>
      <charset val="238"/>
    </font>
    <font>
      <sz val="11"/>
      <color theme="0" tint="-0.499984740745262"/>
      <name val="Czcionka tekstu podstawowego"/>
      <charset val="238"/>
    </font>
    <font>
      <sz val="8"/>
      <color theme="1"/>
      <name val="Czcionka tekstu podstawowego"/>
      <charset val="238"/>
    </font>
    <font>
      <sz val="6"/>
      <color theme="1"/>
      <name val="Czcionka tekstu podstawowego"/>
      <charset val="23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7" fillId="0" borderId="0" applyNumberFormat="0" applyFill="0" applyBorder="0" applyAlignment="0" applyProtection="0">
      <alignment vertical="top"/>
      <protection locked="0"/>
    </xf>
  </cellStyleXfs>
  <cellXfs count="81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2" fontId="0" fillId="0" borderId="0" xfId="0" applyNumberFormat="1"/>
    <xf numFmtId="0" fontId="0" fillId="0" borderId="0" xfId="0" quotePrefix="1"/>
    <xf numFmtId="0" fontId="6" fillId="0" borderId="0" xfId="0" applyFont="1"/>
    <xf numFmtId="2" fontId="7" fillId="0" borderId="0" xfId="0" applyNumberFormat="1" applyFont="1"/>
    <xf numFmtId="0" fontId="0" fillId="0" borderId="0" xfId="0" applyAlignment="1">
      <alignment horizontal="right"/>
    </xf>
    <xf numFmtId="1" fontId="0" fillId="0" borderId="0" xfId="0" applyNumberFormat="1" applyAlignment="1">
      <alignment horizontal="right"/>
    </xf>
    <xf numFmtId="164" fontId="0" fillId="0" borderId="0" xfId="0" applyNumberFormat="1" applyAlignment="1">
      <alignment horizontal="right"/>
    </xf>
    <xf numFmtId="0" fontId="8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0" xfId="0" quotePrefix="1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4" fillId="0" borderId="0" xfId="0" applyFont="1" applyAlignment="1">
      <alignment horizontal="right"/>
    </xf>
    <xf numFmtId="1" fontId="7" fillId="0" borderId="0" xfId="0" applyNumberFormat="1" applyFont="1" applyAlignment="1">
      <alignment horizontal="right"/>
    </xf>
    <xf numFmtId="2" fontId="13" fillId="0" borderId="0" xfId="0" applyNumberFormat="1" applyFont="1"/>
    <xf numFmtId="2" fontId="14" fillId="0" borderId="0" xfId="0" applyNumberFormat="1" applyFont="1"/>
    <xf numFmtId="0" fontId="14" fillId="0" borderId="0" xfId="0" applyFont="1"/>
    <xf numFmtId="0" fontId="0" fillId="0" borderId="1" xfId="0" applyBorder="1"/>
    <xf numFmtId="0" fontId="0" fillId="0" borderId="3" xfId="0" applyBorder="1"/>
    <xf numFmtId="0" fontId="0" fillId="0" borderId="2" xfId="0" applyBorder="1"/>
    <xf numFmtId="0" fontId="16" fillId="0" borderId="0" xfId="0" applyFont="1" applyAlignment="1">
      <alignment horizontal="right"/>
    </xf>
    <xf numFmtId="0" fontId="19" fillId="0" borderId="0" xfId="0" applyFont="1"/>
    <xf numFmtId="0" fontId="5" fillId="0" borderId="0" xfId="0" applyFont="1" applyAlignment="1">
      <alignment horizontal="center"/>
    </xf>
    <xf numFmtId="0" fontId="15" fillId="0" borderId="0" xfId="0" quotePrefix="1" applyFont="1" applyAlignment="1">
      <alignment horizontal="center"/>
    </xf>
    <xf numFmtId="0" fontId="16" fillId="0" borderId="3" xfId="0" applyFont="1" applyBorder="1" applyAlignment="1">
      <alignment horizontal="right"/>
    </xf>
    <xf numFmtId="0" fontId="7" fillId="0" borderId="3" xfId="0" applyFont="1" applyBorder="1" applyAlignment="1">
      <alignment horizontal="right"/>
    </xf>
    <xf numFmtId="0" fontId="18" fillId="0" borderId="3" xfId="1" applyFont="1" applyBorder="1" applyAlignment="1" applyProtection="1">
      <alignment horizontal="right"/>
    </xf>
    <xf numFmtId="0" fontId="21" fillId="0" borderId="0" xfId="0" applyFont="1" applyAlignment="1">
      <alignment horizontal="left"/>
    </xf>
    <xf numFmtId="2" fontId="3" fillId="0" borderId="0" xfId="0" applyNumberFormat="1" applyFont="1"/>
    <xf numFmtId="0" fontId="10" fillId="0" borderId="0" xfId="0" quotePrefix="1" applyFont="1"/>
    <xf numFmtId="0" fontId="10" fillId="0" borderId="0" xfId="0" applyFont="1" applyAlignment="1">
      <alignment horizontal="right"/>
    </xf>
    <xf numFmtId="0" fontId="22" fillId="0" borderId="0" xfId="0" applyFont="1" applyAlignment="1">
      <alignment horizontal="right"/>
    </xf>
    <xf numFmtId="0" fontId="22" fillId="0" borderId="0" xfId="0" quotePrefix="1" applyFont="1"/>
    <xf numFmtId="0" fontId="22" fillId="0" borderId="0" xfId="0" quotePrefix="1" applyFont="1" applyAlignment="1">
      <alignment horizontal="right"/>
    </xf>
    <xf numFmtId="0" fontId="23" fillId="0" borderId="0" xfId="0" applyFont="1"/>
    <xf numFmtId="0" fontId="0" fillId="0" borderId="4" xfId="0" applyBorder="1"/>
    <xf numFmtId="0" fontId="10" fillId="0" borderId="5" xfId="0" applyFont="1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3" fillId="0" borderId="0" xfId="0" applyFont="1" applyBorder="1"/>
    <xf numFmtId="0" fontId="3" fillId="0" borderId="1" xfId="0" applyFont="1" applyBorder="1" applyAlignment="1">
      <alignment horizontal="right"/>
    </xf>
    <xf numFmtId="0" fontId="0" fillId="0" borderId="0" xfId="0" applyBorder="1" applyAlignment="1">
      <alignment horizontal="right"/>
    </xf>
    <xf numFmtId="164" fontId="0" fillId="0" borderId="0" xfId="0" applyNumberFormat="1" applyBorder="1"/>
    <xf numFmtId="0" fontId="0" fillId="0" borderId="0" xfId="0" applyBorder="1"/>
    <xf numFmtId="0" fontId="0" fillId="0" borderId="1" xfId="0" applyBorder="1" applyAlignment="1">
      <alignment horizontal="right"/>
    </xf>
    <xf numFmtId="0" fontId="3" fillId="0" borderId="0" xfId="0" applyFont="1" applyBorder="1" applyAlignment="1">
      <alignment horizontal="right"/>
    </xf>
    <xf numFmtId="2" fontId="20" fillId="0" borderId="0" xfId="0" applyNumberFormat="1" applyFont="1" applyBorder="1"/>
    <xf numFmtId="0" fontId="0" fillId="0" borderId="8" xfId="0" applyBorder="1"/>
    <xf numFmtId="0" fontId="3" fillId="0" borderId="3" xfId="0" applyFont="1" applyBorder="1" applyAlignment="1">
      <alignment horizontal="right"/>
    </xf>
    <xf numFmtId="2" fontId="20" fillId="0" borderId="3" xfId="0" applyNumberFormat="1" applyFont="1" applyBorder="1"/>
    <xf numFmtId="0" fontId="3" fillId="0" borderId="5" xfId="0" applyFont="1" applyBorder="1"/>
    <xf numFmtId="1" fontId="3" fillId="0" borderId="5" xfId="0" applyNumberFormat="1" applyFont="1" applyBorder="1"/>
    <xf numFmtId="0" fontId="3" fillId="0" borderId="6" xfId="0" applyFont="1" applyBorder="1" applyAlignment="1">
      <alignment horizontal="right"/>
    </xf>
    <xf numFmtId="0" fontId="10" fillId="0" borderId="0" xfId="0" applyFont="1" applyBorder="1"/>
    <xf numFmtId="2" fontId="3" fillId="0" borderId="0" xfId="0" applyNumberFormat="1" applyFont="1" applyBorder="1"/>
    <xf numFmtId="0" fontId="3" fillId="0" borderId="3" xfId="0" applyFont="1" applyBorder="1"/>
    <xf numFmtId="0" fontId="0" fillId="0" borderId="6" xfId="0" quotePrefix="1" applyBorder="1" applyAlignment="1">
      <alignment horizontal="right"/>
    </xf>
    <xf numFmtId="164" fontId="3" fillId="0" borderId="0" xfId="0" applyNumberFormat="1" applyFont="1" applyBorder="1"/>
    <xf numFmtId="1" fontId="0" fillId="0" borderId="0" xfId="0" applyNumberFormat="1"/>
    <xf numFmtId="0" fontId="3" fillId="0" borderId="0" xfId="0" applyFont="1" applyBorder="1" applyAlignment="1">
      <alignment horizontal="left"/>
    </xf>
    <xf numFmtId="0" fontId="1" fillId="0" borderId="0" xfId="0" applyFont="1" applyAlignment="1">
      <alignment horizontal="right"/>
    </xf>
    <xf numFmtId="1" fontId="7" fillId="0" borderId="0" xfId="0" applyNumberFormat="1" applyFont="1"/>
    <xf numFmtId="165" fontId="7" fillId="0" borderId="0" xfId="0" applyNumberFormat="1" applyFont="1"/>
    <xf numFmtId="2" fontId="16" fillId="0" borderId="0" xfId="0" applyNumberFormat="1" applyFont="1" applyAlignment="1">
      <alignment horizontal="right"/>
    </xf>
    <xf numFmtId="0" fontId="7" fillId="0" borderId="0" xfId="0" applyFont="1"/>
    <xf numFmtId="1" fontId="13" fillId="0" borderId="0" xfId="0" applyNumberFormat="1" applyFont="1"/>
    <xf numFmtId="0" fontId="3" fillId="0" borderId="5" xfId="0" applyFont="1" applyBorder="1" applyAlignment="1">
      <alignment horizontal="right"/>
    </xf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164" fontId="0" fillId="0" borderId="0" xfId="0" applyNumberFormat="1" applyAlignment="1">
      <alignment horizontal="left"/>
    </xf>
    <xf numFmtId="0" fontId="17" fillId="0" borderId="0" xfId="1" applyAlignment="1" applyProtection="1">
      <alignment horizontal="left"/>
    </xf>
    <xf numFmtId="1" fontId="17" fillId="0" borderId="0" xfId="1" applyNumberFormat="1" applyAlignment="1" applyProtection="1">
      <alignment horizontal="left"/>
    </xf>
    <xf numFmtId="164" fontId="17" fillId="0" borderId="0" xfId="1" applyNumberFormat="1" applyAlignment="1" applyProtection="1">
      <alignment horizontal="left"/>
    </xf>
    <xf numFmtId="164" fontId="7" fillId="0" borderId="0" xfId="0" applyNumberFormat="1" applyFont="1" applyAlignment="1">
      <alignment horizontal="right"/>
    </xf>
    <xf numFmtId="0" fontId="13" fillId="0" borderId="0" xfId="0" quotePrefix="1" applyFont="1"/>
  </cellXfs>
  <cellStyles count="2">
    <cellStyle name="Hiperłącze" xfId="1" builtinId="8"/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7" Type="http://schemas.openxmlformats.org/officeDocument/2006/relationships/image" Target="../media/image13.png"/><Relationship Id="rId2" Type="http://schemas.openxmlformats.org/officeDocument/2006/relationships/image" Target="../media/image7.png"/><Relationship Id="rId1" Type="http://schemas.openxmlformats.org/officeDocument/2006/relationships/image" Target="../media/image10.png"/><Relationship Id="rId6" Type="http://schemas.openxmlformats.org/officeDocument/2006/relationships/image" Target="../media/image9.png"/><Relationship Id="rId5" Type="http://schemas.openxmlformats.org/officeDocument/2006/relationships/image" Target="../media/image12.png"/><Relationship Id="rId4" Type="http://schemas.openxmlformats.org/officeDocument/2006/relationships/image" Target="../media/image1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771525</xdr:colOff>
      <xdr:row>35</xdr:row>
      <xdr:rowOff>142875</xdr:rowOff>
    </xdr:from>
    <xdr:to>
      <xdr:col>11</xdr:col>
      <xdr:colOff>423090</xdr:colOff>
      <xdr:row>48</xdr:row>
      <xdr:rowOff>94962</xdr:rowOff>
    </xdr:to>
    <xdr:pic>
      <xdr:nvPicPr>
        <xdr:cNvPr id="1027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6775" y="6915150"/>
          <a:ext cx="6185715" cy="2304762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>
    <xdr:from>
      <xdr:col>7</xdr:col>
      <xdr:colOff>676275</xdr:colOff>
      <xdr:row>22</xdr:row>
      <xdr:rowOff>57150</xdr:rowOff>
    </xdr:from>
    <xdr:to>
      <xdr:col>10</xdr:col>
      <xdr:colOff>123825</xdr:colOff>
      <xdr:row>25</xdr:row>
      <xdr:rowOff>0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4695825" y="4238625"/>
          <a:ext cx="1504950" cy="485775"/>
        </a:xfrm>
        <a:prstGeom prst="rect">
          <a:avLst/>
        </a:prstGeom>
        <a:noFill/>
      </xdr:spPr>
    </xdr:pic>
    <xdr:clientData/>
  </xdr:twoCellAnchor>
  <xdr:twoCellAnchor>
    <xdr:from>
      <xdr:col>2</xdr:col>
      <xdr:colOff>676275</xdr:colOff>
      <xdr:row>22</xdr:row>
      <xdr:rowOff>66675</xdr:rowOff>
    </xdr:from>
    <xdr:to>
      <xdr:col>6</xdr:col>
      <xdr:colOff>171450</xdr:colOff>
      <xdr:row>25</xdr:row>
      <xdr:rowOff>57150</xdr:rowOff>
    </xdr:to>
    <xdr:pic>
      <xdr:nvPicPr>
        <xdr:cNvPr id="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47875" y="4962525"/>
          <a:ext cx="2028825" cy="542925"/>
        </a:xfrm>
        <a:prstGeom prst="rect">
          <a:avLst/>
        </a:prstGeom>
        <a:noFill/>
      </xdr:spPr>
    </xdr:pic>
    <xdr:clientData/>
  </xdr:twoCellAnchor>
  <xdr:twoCellAnchor editAs="oneCell">
    <xdr:from>
      <xdr:col>16</xdr:col>
      <xdr:colOff>9525</xdr:colOff>
      <xdr:row>34</xdr:row>
      <xdr:rowOff>9525</xdr:rowOff>
    </xdr:from>
    <xdr:to>
      <xdr:col>27</xdr:col>
      <xdr:colOff>657225</xdr:colOff>
      <xdr:row>66</xdr:row>
      <xdr:rowOff>171450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9467850" y="6657975"/>
          <a:ext cx="7581900" cy="60483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>
    <xdr:from>
      <xdr:col>10</xdr:col>
      <xdr:colOff>438150</xdr:colOff>
      <xdr:row>23</xdr:row>
      <xdr:rowOff>0</xdr:rowOff>
    </xdr:from>
    <xdr:to>
      <xdr:col>13</xdr:col>
      <xdr:colOff>95250</xdr:colOff>
      <xdr:row>24</xdr:row>
      <xdr:rowOff>95250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6705600" y="4371975"/>
          <a:ext cx="1504950" cy="276225"/>
        </a:xfrm>
        <a:prstGeom prst="rect">
          <a:avLst/>
        </a:prstGeom>
        <a:noFill/>
      </xdr:spPr>
    </xdr:pic>
    <xdr:clientData/>
  </xdr:twoCellAnchor>
  <xdr:twoCellAnchor>
    <xdr:from>
      <xdr:col>2</xdr:col>
      <xdr:colOff>0</xdr:colOff>
      <xdr:row>6</xdr:row>
      <xdr:rowOff>66675</xdr:rowOff>
    </xdr:from>
    <xdr:to>
      <xdr:col>3</xdr:col>
      <xdr:colOff>400050</xdr:colOff>
      <xdr:row>9</xdr:row>
      <xdr:rowOff>19050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923925" y="1381125"/>
          <a:ext cx="1085850" cy="495300"/>
        </a:xfrm>
        <a:prstGeom prst="rect">
          <a:avLst/>
        </a:prstGeom>
        <a:noFill/>
      </xdr:spPr>
    </xdr:pic>
    <xdr:clientData/>
  </xdr:twoCellAnchor>
  <xdr:twoCellAnchor>
    <xdr:from>
      <xdr:col>6</xdr:col>
      <xdr:colOff>0</xdr:colOff>
      <xdr:row>5</xdr:row>
      <xdr:rowOff>9525</xdr:rowOff>
    </xdr:from>
    <xdr:to>
      <xdr:col>8</xdr:col>
      <xdr:colOff>476250</xdr:colOff>
      <xdr:row>6</xdr:row>
      <xdr:rowOff>95250</xdr:rowOff>
    </xdr:to>
    <xdr:pic>
      <xdr:nvPicPr>
        <xdr:cNvPr id="1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3571875" y="1133475"/>
          <a:ext cx="1619250" cy="276225"/>
        </a:xfrm>
        <a:prstGeom prst="rect">
          <a:avLst/>
        </a:prstGeom>
        <a:noFill/>
      </xdr:spPr>
    </xdr:pic>
    <xdr:clientData/>
  </xdr:twoCellAnchor>
  <xdr:twoCellAnchor>
    <xdr:from>
      <xdr:col>6</xdr:col>
      <xdr:colOff>0</xdr:colOff>
      <xdr:row>7</xdr:row>
      <xdr:rowOff>47625</xdr:rowOff>
    </xdr:from>
    <xdr:to>
      <xdr:col>9</xdr:col>
      <xdr:colOff>114300</xdr:colOff>
      <xdr:row>10</xdr:row>
      <xdr:rowOff>28575</xdr:rowOff>
    </xdr:to>
    <xdr:pic>
      <xdr:nvPicPr>
        <xdr:cNvPr id="1029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3467100" y="1543050"/>
          <a:ext cx="1962150" cy="533400"/>
        </a:xfrm>
        <a:prstGeom prst="rect">
          <a:avLst/>
        </a:prstGeom>
        <a:noFill/>
      </xdr:spPr>
    </xdr:pic>
    <xdr:clientData/>
  </xdr:twoCellAnchor>
  <xdr:twoCellAnchor>
    <xdr:from>
      <xdr:col>10</xdr:col>
      <xdr:colOff>676275</xdr:colOff>
      <xdr:row>5</xdr:row>
      <xdr:rowOff>19050</xdr:rowOff>
    </xdr:from>
    <xdr:to>
      <xdr:col>13</xdr:col>
      <xdr:colOff>476250</xdr:colOff>
      <xdr:row>9</xdr:row>
      <xdr:rowOff>38100</xdr:rowOff>
    </xdr:to>
    <xdr:pic>
      <xdr:nvPicPr>
        <xdr:cNvPr id="1032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6677025" y="1143000"/>
          <a:ext cx="1647825" cy="75247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638175</xdr:colOff>
      <xdr:row>5</xdr:row>
      <xdr:rowOff>76200</xdr:rowOff>
    </xdr:from>
    <xdr:to>
      <xdr:col>10</xdr:col>
      <xdr:colOff>152400</xdr:colOff>
      <xdr:row>10</xdr:row>
      <xdr:rowOff>19050</xdr:rowOff>
    </xdr:to>
    <xdr:pic>
      <xdr:nvPicPr>
        <xdr:cNvPr id="2051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4067175" y="981075"/>
          <a:ext cx="2943225" cy="847725"/>
        </a:xfrm>
        <a:prstGeom prst="rect">
          <a:avLst/>
        </a:prstGeom>
        <a:noFill/>
      </xdr:spPr>
    </xdr:pic>
    <xdr:clientData/>
  </xdr:twoCellAnchor>
  <xdr:twoCellAnchor>
    <xdr:from>
      <xdr:col>6</xdr:col>
      <xdr:colOff>0</xdr:colOff>
      <xdr:row>3</xdr:row>
      <xdr:rowOff>0</xdr:rowOff>
    </xdr:from>
    <xdr:to>
      <xdr:col>8</xdr:col>
      <xdr:colOff>285750</xdr:colOff>
      <xdr:row>4</xdr:row>
      <xdr:rowOff>95250</xdr:rowOff>
    </xdr:to>
    <xdr:pic>
      <xdr:nvPicPr>
        <xdr:cNvPr id="205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4114800" y="542925"/>
          <a:ext cx="1657350" cy="276225"/>
        </a:xfrm>
        <a:prstGeom prst="rect">
          <a:avLst/>
        </a:prstGeom>
        <a:noFill/>
      </xdr:spPr>
    </xdr:pic>
    <xdr:clientData/>
  </xdr:twoCellAnchor>
  <xdr:twoCellAnchor>
    <xdr:from>
      <xdr:col>6</xdr:col>
      <xdr:colOff>0</xdr:colOff>
      <xdr:row>11</xdr:row>
      <xdr:rowOff>47625</xdr:rowOff>
    </xdr:from>
    <xdr:to>
      <xdr:col>8</xdr:col>
      <xdr:colOff>590550</xdr:colOff>
      <xdr:row>14</xdr:row>
      <xdr:rowOff>38100</xdr:rowOff>
    </xdr:to>
    <xdr:pic>
      <xdr:nvPicPr>
        <xdr:cNvPr id="2054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4114800" y="2038350"/>
          <a:ext cx="1962150" cy="533400"/>
        </a:xfrm>
        <a:prstGeom prst="rect">
          <a:avLst/>
        </a:prstGeom>
        <a:noFill/>
      </xdr:spPr>
    </xdr:pic>
    <xdr:clientData/>
  </xdr:twoCellAnchor>
  <xdr:twoCellAnchor>
    <xdr:from>
      <xdr:col>4</xdr:col>
      <xdr:colOff>323850</xdr:colOff>
      <xdr:row>31</xdr:row>
      <xdr:rowOff>85725</xdr:rowOff>
    </xdr:from>
    <xdr:to>
      <xdr:col>6</xdr:col>
      <xdr:colOff>438150</xdr:colOff>
      <xdr:row>35</xdr:row>
      <xdr:rowOff>9525</xdr:rowOff>
    </xdr:to>
    <xdr:pic>
      <xdr:nvPicPr>
        <xdr:cNvPr id="8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3067050" y="5819775"/>
          <a:ext cx="1485900" cy="647700"/>
        </a:xfrm>
        <a:prstGeom prst="rect">
          <a:avLst/>
        </a:prstGeom>
        <a:noFill/>
      </xdr:spPr>
    </xdr:pic>
    <xdr:clientData/>
  </xdr:twoCellAnchor>
  <xdr:twoCellAnchor>
    <xdr:from>
      <xdr:col>7</xdr:col>
      <xdr:colOff>276225</xdr:colOff>
      <xdr:row>31</xdr:row>
      <xdr:rowOff>28575</xdr:rowOff>
    </xdr:from>
    <xdr:to>
      <xdr:col>9</xdr:col>
      <xdr:colOff>428625</xdr:colOff>
      <xdr:row>35</xdr:row>
      <xdr:rowOff>47625</xdr:rowOff>
    </xdr:to>
    <xdr:pic>
      <xdr:nvPicPr>
        <xdr:cNvPr id="2055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5076825" y="5762625"/>
          <a:ext cx="1524000" cy="742950"/>
        </a:xfrm>
        <a:prstGeom prst="rect">
          <a:avLst/>
        </a:prstGeom>
        <a:noFill/>
      </xdr:spPr>
    </xdr:pic>
    <xdr:clientData/>
  </xdr:twoCellAnchor>
  <xdr:twoCellAnchor>
    <xdr:from>
      <xdr:col>10</xdr:col>
      <xdr:colOff>266700</xdr:colOff>
      <xdr:row>31</xdr:row>
      <xdr:rowOff>9525</xdr:rowOff>
    </xdr:from>
    <xdr:to>
      <xdr:col>12</xdr:col>
      <xdr:colOff>542925</xdr:colOff>
      <xdr:row>35</xdr:row>
      <xdr:rowOff>38100</xdr:rowOff>
    </xdr:to>
    <xdr:pic>
      <xdr:nvPicPr>
        <xdr:cNvPr id="2056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7124700" y="5743575"/>
          <a:ext cx="1647825" cy="752475"/>
        </a:xfrm>
        <a:prstGeom prst="rect">
          <a:avLst/>
        </a:prstGeom>
        <a:noFill/>
      </xdr:spPr>
    </xdr:pic>
    <xdr:clientData/>
  </xdr:twoCellAnchor>
  <xdr:twoCellAnchor>
    <xdr:from>
      <xdr:col>5</xdr:col>
      <xdr:colOff>676275</xdr:colOff>
      <xdr:row>15</xdr:row>
      <xdr:rowOff>66675</xdr:rowOff>
    </xdr:from>
    <xdr:to>
      <xdr:col>9</xdr:col>
      <xdr:colOff>161925</xdr:colOff>
      <xdr:row>18</xdr:row>
      <xdr:rowOff>57150</xdr:rowOff>
    </xdr:to>
    <xdr:pic>
      <xdr:nvPicPr>
        <xdr:cNvPr id="2057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4105275" y="2781300"/>
          <a:ext cx="2228850" cy="5334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kamela.org/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divephotoguide.com/" TargetMode="External"/><Relationship Id="rId3" Type="http://schemas.openxmlformats.org/officeDocument/2006/relationships/hyperlink" Target="http://www.hasselbladhistorical.eu/HT/HTComp.aspx" TargetMode="External"/><Relationship Id="rId7" Type="http://schemas.openxmlformats.org/officeDocument/2006/relationships/hyperlink" Target="http://photo.net/" TargetMode="External"/><Relationship Id="rId2" Type="http://schemas.openxmlformats.org/officeDocument/2006/relationships/hyperlink" Target="http://www.divephotoguide.com/underwater-photography-techniques/article/super-macro-underwater-photography--definitive-guide-part-5/" TargetMode="External"/><Relationship Id="rId1" Type="http://schemas.openxmlformats.org/officeDocument/2006/relationships/hyperlink" Target="http://www.peterforsell.com/macro.html" TargetMode="External"/><Relationship Id="rId6" Type="http://schemas.openxmlformats.org/officeDocument/2006/relationships/hyperlink" Target="http://digital-photography-school.com/" TargetMode="External"/><Relationship Id="rId5" Type="http://schemas.openxmlformats.org/officeDocument/2006/relationships/hyperlink" Target="http://www.macro-photography.org/" TargetMode="External"/><Relationship Id="rId10" Type="http://schemas.openxmlformats.org/officeDocument/2006/relationships/printerSettings" Target="../printerSettings/printerSettings2.bin"/><Relationship Id="rId4" Type="http://schemas.openxmlformats.org/officeDocument/2006/relationships/hyperlink" Target="http://www.cambridgeincolour.com/" TargetMode="External"/><Relationship Id="rId9" Type="http://schemas.openxmlformats.org/officeDocument/2006/relationships/hyperlink" Target="http://www.commonsensephotography.com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A67"/>
  <sheetViews>
    <sheetView tabSelected="1" workbookViewId="0">
      <selection activeCell="J19" sqref="J19"/>
    </sheetView>
  </sheetViews>
  <sheetFormatPr defaultRowHeight="14.25"/>
  <cols>
    <col min="1" max="1" width="3.125" customWidth="1"/>
    <col min="2" max="3" width="9" customWidth="1"/>
    <col min="4" max="4" width="6.375" customWidth="1"/>
    <col min="7" max="7" width="9" customWidth="1"/>
    <col min="8" max="8" width="6.25" customWidth="1"/>
    <col min="9" max="12" width="9" customWidth="1"/>
    <col min="13" max="13" width="6.25" customWidth="1"/>
    <col min="15" max="15" width="3.75" customWidth="1"/>
    <col min="19" max="19" width="5" customWidth="1"/>
    <col min="26" max="26" width="5" customWidth="1"/>
  </cols>
  <sheetData>
    <row r="1" spans="2:27" ht="26.25">
      <c r="H1" s="27" t="s">
        <v>6</v>
      </c>
      <c r="O1" s="22"/>
    </row>
    <row r="2" spans="2:27" ht="15">
      <c r="H2" s="28" t="s">
        <v>32</v>
      </c>
      <c r="O2" s="22"/>
      <c r="T2" s="2" t="s">
        <v>64</v>
      </c>
    </row>
    <row r="3" spans="2:27">
      <c r="O3" s="22"/>
      <c r="U3" s="26" t="s">
        <v>11</v>
      </c>
      <c r="V3" s="5" t="s">
        <v>14</v>
      </c>
      <c r="W3" t="s">
        <v>4</v>
      </c>
    </row>
    <row r="4" spans="2:27" ht="18">
      <c r="C4" s="15" t="s">
        <v>18</v>
      </c>
      <c r="E4" s="2"/>
      <c r="G4" s="15" t="s">
        <v>75</v>
      </c>
      <c r="H4" s="2"/>
      <c r="I4" s="2"/>
      <c r="J4" s="2"/>
      <c r="L4" s="15" t="s">
        <v>19</v>
      </c>
      <c r="O4" s="22"/>
      <c r="U4" s="26" t="s">
        <v>12</v>
      </c>
      <c r="V4" s="5" t="s">
        <v>13</v>
      </c>
      <c r="W4" t="s">
        <v>4</v>
      </c>
    </row>
    <row r="5" spans="2:27" ht="15">
      <c r="O5" s="22"/>
      <c r="W5" s="33"/>
    </row>
    <row r="6" spans="2:27" ht="15">
      <c r="B6" s="2" t="s">
        <v>16</v>
      </c>
      <c r="O6" s="22"/>
      <c r="T6" s="2" t="s">
        <v>51</v>
      </c>
    </row>
    <row r="7" spans="2:27">
      <c r="O7" s="22"/>
      <c r="Q7" s="34" t="s">
        <v>66</v>
      </c>
      <c r="X7" s="34" t="s">
        <v>70</v>
      </c>
    </row>
    <row r="8" spans="2:27">
      <c r="O8" s="22"/>
      <c r="Q8">
        <v>125</v>
      </c>
      <c r="R8">
        <v>188</v>
      </c>
      <c r="S8" t="s">
        <v>4</v>
      </c>
      <c r="T8" t="s">
        <v>9</v>
      </c>
      <c r="X8" s="64">
        <f>X9/Y10</f>
        <v>342.85714285714283</v>
      </c>
      <c r="Y8" s="64">
        <f>Y9/Y10</f>
        <v>514.28571428571422</v>
      </c>
      <c r="Z8" t="s">
        <v>4</v>
      </c>
      <c r="AA8" t="s">
        <v>9</v>
      </c>
    </row>
    <row r="9" spans="2:27">
      <c r="O9" s="22"/>
      <c r="Q9">
        <v>24</v>
      </c>
      <c r="R9">
        <v>36</v>
      </c>
      <c r="S9" t="s">
        <v>4</v>
      </c>
      <c r="T9" t="s">
        <v>10</v>
      </c>
      <c r="X9">
        <v>24</v>
      </c>
      <c r="Y9">
        <v>36</v>
      </c>
      <c r="Z9" t="s">
        <v>4</v>
      </c>
      <c r="AA9" t="s">
        <v>10</v>
      </c>
    </row>
    <row r="10" spans="2:27" ht="15">
      <c r="O10" s="22"/>
      <c r="Q10" s="19"/>
      <c r="R10" s="33">
        <f>R9/R8</f>
        <v>0.19148936170212766</v>
      </c>
      <c r="S10" s="33"/>
      <c r="T10" t="s">
        <v>8</v>
      </c>
      <c r="Y10" s="2">
        <v>7.0000000000000007E-2</v>
      </c>
      <c r="Z10" s="33"/>
      <c r="AA10" t="s">
        <v>8</v>
      </c>
    </row>
    <row r="11" spans="2:27">
      <c r="B11" s="35" t="s">
        <v>15</v>
      </c>
      <c r="F11" s="35" t="s">
        <v>15</v>
      </c>
      <c r="K11" s="35" t="s">
        <v>15</v>
      </c>
      <c r="L11" s="14"/>
      <c r="O11" s="22"/>
      <c r="Q11" s="8" t="s">
        <v>56</v>
      </c>
      <c r="R11">
        <v>450</v>
      </c>
      <c r="S11" t="s">
        <v>4</v>
      </c>
      <c r="T11" t="s">
        <v>28</v>
      </c>
      <c r="X11" s="8" t="s">
        <v>56</v>
      </c>
      <c r="Y11">
        <v>450</v>
      </c>
      <c r="Z11" t="s">
        <v>4</v>
      </c>
      <c r="AA11" t="s">
        <v>28</v>
      </c>
    </row>
    <row r="12" spans="2:27" ht="15">
      <c r="C12" s="1" t="s">
        <v>98</v>
      </c>
      <c r="G12" s="1" t="s">
        <v>96</v>
      </c>
      <c r="L12" s="1" t="s">
        <v>99</v>
      </c>
      <c r="O12" s="22"/>
    </row>
    <row r="13" spans="2:27" ht="16.5">
      <c r="C13" s="1" t="s">
        <v>79</v>
      </c>
      <c r="G13" s="1" t="s">
        <v>76</v>
      </c>
      <c r="L13" s="1" t="s">
        <v>100</v>
      </c>
      <c r="O13" s="22"/>
      <c r="T13" s="2" t="s">
        <v>52</v>
      </c>
    </row>
    <row r="14" spans="2:27" ht="15">
      <c r="C14" s="1" t="s">
        <v>103</v>
      </c>
      <c r="G14" s="13" t="s">
        <v>97</v>
      </c>
      <c r="L14" s="1" t="s">
        <v>95</v>
      </c>
      <c r="O14" s="22"/>
      <c r="Q14" s="34" t="s">
        <v>67</v>
      </c>
      <c r="X14" s="34" t="s">
        <v>71</v>
      </c>
    </row>
    <row r="15" spans="2:27" ht="15">
      <c r="C15" s="1" t="s">
        <v>104</v>
      </c>
      <c r="G15" s="1" t="s">
        <v>101</v>
      </c>
      <c r="L15" s="1" t="s">
        <v>94</v>
      </c>
      <c r="O15" s="22"/>
      <c r="Q15">
        <v>125</v>
      </c>
      <c r="R15">
        <v>188</v>
      </c>
      <c r="S15" t="s">
        <v>4</v>
      </c>
      <c r="T15" t="s">
        <v>9</v>
      </c>
      <c r="X15" s="64">
        <f>X16/Y17</f>
        <v>342.85714285714283</v>
      </c>
      <c r="Y15" s="64">
        <f>Y16/Y17</f>
        <v>514.28571428571422</v>
      </c>
      <c r="Z15" t="s">
        <v>4</v>
      </c>
      <c r="AA15" t="s">
        <v>9</v>
      </c>
    </row>
    <row r="16" spans="2:27" ht="16.5">
      <c r="B16" s="2" t="s">
        <v>17</v>
      </c>
      <c r="G16" s="1" t="s">
        <v>102</v>
      </c>
      <c r="O16" s="22"/>
      <c r="Q16">
        <v>24</v>
      </c>
      <c r="R16">
        <v>36</v>
      </c>
      <c r="S16" t="s">
        <v>4</v>
      </c>
      <c r="T16" t="s">
        <v>10</v>
      </c>
      <c r="X16">
        <v>24</v>
      </c>
      <c r="Y16">
        <v>36</v>
      </c>
      <c r="Z16" t="s">
        <v>4</v>
      </c>
      <c r="AA16" t="s">
        <v>10</v>
      </c>
    </row>
    <row r="17" spans="2:27" ht="18.75">
      <c r="B17" s="6"/>
      <c r="C17" s="17" t="s">
        <v>7</v>
      </c>
      <c r="D17" s="69">
        <v>0.21</v>
      </c>
      <c r="L17" s="17"/>
      <c r="M17" s="20"/>
      <c r="O17" s="22"/>
      <c r="Q17" s="19"/>
      <c r="R17" s="33">
        <f>R16/R15</f>
        <v>0.19148936170212766</v>
      </c>
      <c r="S17" s="33"/>
      <c r="T17" t="s">
        <v>8</v>
      </c>
      <c r="Y17" s="2">
        <v>7.0000000000000007E-2</v>
      </c>
      <c r="Z17" s="33"/>
      <c r="AA17" t="s">
        <v>8</v>
      </c>
    </row>
    <row r="18" spans="2:27" ht="15">
      <c r="B18" s="6"/>
      <c r="C18" s="17" t="s">
        <v>2</v>
      </c>
      <c r="D18" s="25">
        <v>300</v>
      </c>
      <c r="E18" t="s">
        <v>4</v>
      </c>
      <c r="G18" s="8" t="s">
        <v>78</v>
      </c>
      <c r="H18" s="25">
        <v>1200</v>
      </c>
      <c r="I18" t="s">
        <v>4</v>
      </c>
      <c r="L18" s="17"/>
      <c r="M18" s="21"/>
      <c r="O18" s="22"/>
      <c r="Q18" s="8" t="s">
        <v>56</v>
      </c>
      <c r="R18">
        <v>500</v>
      </c>
      <c r="S18" t="s">
        <v>4</v>
      </c>
      <c r="T18" t="s">
        <v>28</v>
      </c>
      <c r="X18" s="8" t="s">
        <v>56</v>
      </c>
      <c r="Y18">
        <v>500</v>
      </c>
      <c r="Z18" t="s">
        <v>4</v>
      </c>
      <c r="AA18" t="s">
        <v>28</v>
      </c>
    </row>
    <row r="19" spans="2:27" ht="15">
      <c r="B19" s="6"/>
      <c r="C19" s="17" t="s">
        <v>3</v>
      </c>
      <c r="D19" s="25">
        <v>25</v>
      </c>
      <c r="E19" t="s">
        <v>4</v>
      </c>
      <c r="G19" s="8" t="s">
        <v>74</v>
      </c>
      <c r="H19" s="68">
        <f>(D20+1)/(D17+1)*D17/D20</f>
        <v>0.765214124718257</v>
      </c>
      <c r="L19" s="17"/>
      <c r="M19" s="21"/>
      <c r="O19" s="22"/>
    </row>
    <row r="20" spans="2:27" ht="16.5">
      <c r="B20" s="7"/>
      <c r="C20" s="12" t="s">
        <v>0</v>
      </c>
      <c r="D20" s="7">
        <f>D17+D19/D18</f>
        <v>0.29333333333333333</v>
      </c>
      <c r="E20" s="7"/>
      <c r="G20" s="66" t="s">
        <v>77</v>
      </c>
      <c r="H20" s="67">
        <f>H18*H19</f>
        <v>918.25694966190838</v>
      </c>
      <c r="I20" t="s">
        <v>4</v>
      </c>
      <c r="L20" s="12" t="s">
        <v>1</v>
      </c>
      <c r="M20" s="7">
        <f>2/LN(2)*LN(1+D19/D18)</f>
        <v>0.23095443483987174</v>
      </c>
      <c r="N20" t="s">
        <v>5</v>
      </c>
      <c r="O20" s="22"/>
      <c r="T20" s="2" t="s">
        <v>53</v>
      </c>
    </row>
    <row r="21" spans="2:27"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2"/>
      <c r="Q21" s="34" t="s">
        <v>68</v>
      </c>
      <c r="X21" s="34" t="s">
        <v>72</v>
      </c>
    </row>
    <row r="22" spans="2:27">
      <c r="O22" s="22"/>
      <c r="Q22">
        <v>113</v>
      </c>
      <c r="R22">
        <v>169</v>
      </c>
      <c r="S22" t="s">
        <v>4</v>
      </c>
      <c r="T22" t="s">
        <v>9</v>
      </c>
      <c r="X22" s="64">
        <f>X23/Y24</f>
        <v>363.63636363636363</v>
      </c>
      <c r="Y22" s="64">
        <f>Y23/Y24</f>
        <v>545.45454545454538</v>
      </c>
      <c r="Z22" t="s">
        <v>4</v>
      </c>
      <c r="AA22" t="s">
        <v>9</v>
      </c>
    </row>
    <row r="23" spans="2:27">
      <c r="O23" s="22"/>
      <c r="Q23">
        <v>24</v>
      </c>
      <c r="R23">
        <v>36</v>
      </c>
      <c r="S23" t="s">
        <v>4</v>
      </c>
      <c r="T23" t="s">
        <v>10</v>
      </c>
      <c r="X23">
        <v>24</v>
      </c>
      <c r="Y23">
        <v>36</v>
      </c>
      <c r="Z23" t="s">
        <v>4</v>
      </c>
      <c r="AA23" t="s">
        <v>10</v>
      </c>
    </row>
    <row r="24" spans="2:27" ht="15">
      <c r="O24" s="22"/>
      <c r="Q24" s="19"/>
      <c r="R24" s="33">
        <f>R23/R22</f>
        <v>0.21301775147928995</v>
      </c>
      <c r="S24" s="33"/>
      <c r="T24" t="s">
        <v>8</v>
      </c>
      <c r="Y24" s="2">
        <v>6.6000000000000003E-2</v>
      </c>
      <c r="Z24" s="33"/>
      <c r="AA24" t="s">
        <v>8</v>
      </c>
    </row>
    <row r="25" spans="2:27">
      <c r="O25" s="22"/>
      <c r="Q25" s="8" t="s">
        <v>56</v>
      </c>
      <c r="R25">
        <v>1200</v>
      </c>
      <c r="S25" t="s">
        <v>4</v>
      </c>
      <c r="T25" t="s">
        <v>28</v>
      </c>
      <c r="X25" s="8" t="s">
        <v>56</v>
      </c>
      <c r="Y25">
        <v>1200</v>
      </c>
      <c r="Z25" t="s">
        <v>4</v>
      </c>
      <c r="AA25" t="s">
        <v>28</v>
      </c>
    </row>
    <row r="26" spans="2:27" ht="15">
      <c r="I26" s="70"/>
      <c r="L26" s="71"/>
      <c r="O26" s="22"/>
    </row>
    <row r="27" spans="2:27" ht="15">
      <c r="O27" s="22"/>
      <c r="T27" s="2" t="s">
        <v>54</v>
      </c>
    </row>
    <row r="28" spans="2:27" ht="15">
      <c r="B28" s="2" t="s">
        <v>31</v>
      </c>
      <c r="I28" s="2" t="s">
        <v>90</v>
      </c>
      <c r="K28" s="12" t="s">
        <v>27</v>
      </c>
      <c r="L28" s="18">
        <f>D18*(1+1/D20)</f>
        <v>1322.7272727272727</v>
      </c>
      <c r="M28" t="s">
        <v>4</v>
      </c>
      <c r="O28" s="22"/>
      <c r="Q28" s="34" t="s">
        <v>69</v>
      </c>
      <c r="X28" s="34" t="s">
        <v>73</v>
      </c>
    </row>
    <row r="29" spans="2:27">
      <c r="D29" s="8" t="s">
        <v>10</v>
      </c>
      <c r="E29" s="8" t="s">
        <v>29</v>
      </c>
      <c r="F29" s="8"/>
      <c r="G29" s="8" t="s">
        <v>30</v>
      </c>
      <c r="O29" s="22"/>
      <c r="Q29">
        <v>120</v>
      </c>
      <c r="R29">
        <v>180</v>
      </c>
      <c r="S29" t="s">
        <v>4</v>
      </c>
      <c r="T29" t="s">
        <v>9</v>
      </c>
      <c r="X29" s="64">
        <f>X30/Y31</f>
        <v>444.44444444444446</v>
      </c>
      <c r="Y29" s="64">
        <f>Y30/Y31</f>
        <v>666.66666666666663</v>
      </c>
      <c r="Z29" t="s">
        <v>4</v>
      </c>
      <c r="AA29" t="s">
        <v>9</v>
      </c>
    </row>
    <row r="30" spans="2:27" ht="15">
      <c r="C30" s="8" t="s">
        <v>20</v>
      </c>
      <c r="D30" s="25">
        <v>24</v>
      </c>
      <c r="E30" s="18">
        <f>D30/D17</f>
        <v>114.28571428571429</v>
      </c>
      <c r="F30" s="79">
        <f>D30/D20</f>
        <v>81.818181818181813</v>
      </c>
      <c r="G30" t="s">
        <v>4</v>
      </c>
      <c r="I30" s="2" t="s">
        <v>33</v>
      </c>
      <c r="K30" s="12" t="s">
        <v>50</v>
      </c>
      <c r="L30" s="18">
        <f>D18*(D20+1)</f>
        <v>388.00000000000006</v>
      </c>
      <c r="M30" t="s">
        <v>4</v>
      </c>
      <c r="O30" s="22"/>
      <c r="Q30">
        <v>24</v>
      </c>
      <c r="R30">
        <v>36</v>
      </c>
      <c r="S30" t="s">
        <v>4</v>
      </c>
      <c r="T30" t="s">
        <v>10</v>
      </c>
      <c r="X30">
        <v>24</v>
      </c>
      <c r="Y30">
        <v>36</v>
      </c>
      <c r="Z30" t="s">
        <v>4</v>
      </c>
      <c r="AA30" t="s">
        <v>10</v>
      </c>
    </row>
    <row r="31" spans="2:27" ht="15">
      <c r="C31" s="8" t="s">
        <v>21</v>
      </c>
      <c r="D31" s="25">
        <v>36</v>
      </c>
      <c r="E31" s="18">
        <f>D31/D17</f>
        <v>171.42857142857144</v>
      </c>
      <c r="F31" s="79">
        <f>D31/D20</f>
        <v>122.72727272727273</v>
      </c>
      <c r="G31" t="s">
        <v>4</v>
      </c>
      <c r="O31" s="22"/>
      <c r="Q31" s="19"/>
      <c r="R31" s="33">
        <f>R30/R29</f>
        <v>0.2</v>
      </c>
      <c r="S31" s="33"/>
      <c r="T31" t="s">
        <v>8</v>
      </c>
      <c r="Y31" s="2">
        <v>5.3999999999999999E-2</v>
      </c>
      <c r="Z31" s="33"/>
      <c r="AA31" t="s">
        <v>8</v>
      </c>
    </row>
    <row r="32" spans="2:27">
      <c r="O32" s="22"/>
      <c r="Q32" s="8" t="s">
        <v>56</v>
      </c>
      <c r="R32">
        <v>1800</v>
      </c>
      <c r="S32" t="s">
        <v>4</v>
      </c>
      <c r="T32" t="s">
        <v>28</v>
      </c>
      <c r="X32" s="8" t="s">
        <v>56</v>
      </c>
      <c r="Y32">
        <v>1800</v>
      </c>
      <c r="Z32" t="s">
        <v>4</v>
      </c>
      <c r="AA32" t="s">
        <v>28</v>
      </c>
    </row>
    <row r="33" spans="2:15" ht="15">
      <c r="B33" s="23"/>
      <c r="C33" s="23"/>
      <c r="D33" s="23"/>
      <c r="E33" s="23"/>
      <c r="F33" s="23"/>
      <c r="G33" s="23"/>
      <c r="H33" s="29" t="s">
        <v>22</v>
      </c>
      <c r="I33" s="23" t="s">
        <v>26</v>
      </c>
      <c r="J33" s="23"/>
      <c r="K33" s="30" t="s">
        <v>23</v>
      </c>
      <c r="L33" s="23" t="s">
        <v>24</v>
      </c>
      <c r="M33" s="23"/>
      <c r="N33" s="31" t="s">
        <v>25</v>
      </c>
      <c r="O33" s="24"/>
    </row>
    <row r="35" spans="2:15" ht="15">
      <c r="B35" s="26" t="s">
        <v>55</v>
      </c>
      <c r="C35" s="2" t="s">
        <v>52</v>
      </c>
    </row>
    <row r="50" spans="1:13">
      <c r="B50" s="26" t="s">
        <v>39</v>
      </c>
      <c r="I50" s="26" t="s">
        <v>38</v>
      </c>
    </row>
    <row r="51" spans="1:13">
      <c r="B51" s="36" t="s">
        <v>59</v>
      </c>
      <c r="C51" s="37"/>
      <c r="D51" s="38" t="s">
        <v>58</v>
      </c>
      <c r="E51" s="37" t="s">
        <v>57</v>
      </c>
      <c r="F51" s="39"/>
      <c r="I51" s="36" t="s">
        <v>59</v>
      </c>
      <c r="J51" s="37"/>
      <c r="K51" s="38" t="s">
        <v>58</v>
      </c>
      <c r="L51" s="37" t="s">
        <v>57</v>
      </c>
      <c r="M51" s="39"/>
    </row>
    <row r="53" spans="1:13">
      <c r="A53" s="40"/>
      <c r="B53" s="41" t="s">
        <v>40</v>
      </c>
      <c r="C53" s="42"/>
      <c r="D53" s="43"/>
      <c r="E53" s="14" t="s">
        <v>93</v>
      </c>
      <c r="I53" s="40"/>
      <c r="J53" s="41" t="s">
        <v>34</v>
      </c>
      <c r="K53" s="42"/>
      <c r="L53" s="62"/>
    </row>
    <row r="54" spans="1:13" ht="15">
      <c r="A54" s="44"/>
      <c r="B54" s="51" t="s">
        <v>35</v>
      </c>
      <c r="C54" s="45">
        <v>65</v>
      </c>
      <c r="D54" s="46" t="s">
        <v>36</v>
      </c>
      <c r="I54" s="44"/>
      <c r="J54" s="51" t="s">
        <v>35</v>
      </c>
      <c r="K54" s="65" t="s">
        <v>42</v>
      </c>
      <c r="L54" s="22"/>
    </row>
    <row r="55" spans="1:13">
      <c r="A55" s="44"/>
      <c r="B55" s="47" t="s">
        <v>41</v>
      </c>
      <c r="C55" s="47" t="s">
        <v>43</v>
      </c>
      <c r="D55" s="22"/>
      <c r="I55" s="44"/>
      <c r="J55" s="47" t="s">
        <v>36</v>
      </c>
      <c r="K55" s="47" t="s">
        <v>37</v>
      </c>
      <c r="L55" s="22"/>
    </row>
    <row r="56" spans="1:13">
      <c r="A56" s="44"/>
      <c r="B56" s="48">
        <v>33.931034482758619</v>
      </c>
      <c r="C56" s="49">
        <v>28.5</v>
      </c>
      <c r="D56" s="50" t="s">
        <v>36</v>
      </c>
      <c r="I56" s="44"/>
      <c r="J56" s="49">
        <v>0</v>
      </c>
      <c r="K56" s="49">
        <v>5</v>
      </c>
      <c r="L56" s="22"/>
    </row>
    <row r="57" spans="1:13" ht="15">
      <c r="A57" s="44"/>
      <c r="B57" s="51" t="s">
        <v>44</v>
      </c>
      <c r="C57" s="52">
        <f>B56/C56</f>
        <v>1.190562613430127</v>
      </c>
      <c r="D57" s="22"/>
      <c r="I57" s="44"/>
      <c r="J57" s="49">
        <v>65</v>
      </c>
      <c r="K57" s="49">
        <v>30</v>
      </c>
      <c r="L57" s="22"/>
    </row>
    <row r="58" spans="1:13" ht="15">
      <c r="A58" s="53"/>
      <c r="B58" s="54" t="s">
        <v>45</v>
      </c>
      <c r="C58" s="55">
        <v>0.67</v>
      </c>
      <c r="D58" s="24"/>
      <c r="I58" s="44"/>
      <c r="J58" s="51" t="s">
        <v>46</v>
      </c>
      <c r="K58" s="63">
        <f>LOG((K57/K56),2)</f>
        <v>2.5849625007211561</v>
      </c>
      <c r="L58" s="22" t="s">
        <v>5</v>
      </c>
    </row>
    <row r="59" spans="1:13" ht="15">
      <c r="E59" s="14" t="s">
        <v>65</v>
      </c>
      <c r="I59" s="53"/>
      <c r="J59" s="54" t="s">
        <v>47</v>
      </c>
      <c r="K59" s="61">
        <v>2.4</v>
      </c>
      <c r="L59" s="24" t="s">
        <v>5</v>
      </c>
    </row>
    <row r="60" spans="1:13" ht="15">
      <c r="A60" s="40"/>
      <c r="B60" s="72" t="s">
        <v>35</v>
      </c>
      <c r="C60" s="56">
        <v>0</v>
      </c>
      <c r="D60" s="57">
        <v>12</v>
      </c>
      <c r="E60" s="56">
        <v>25</v>
      </c>
      <c r="F60" s="58" t="s">
        <v>36</v>
      </c>
    </row>
    <row r="61" spans="1:13">
      <c r="A61" s="44"/>
      <c r="B61" s="59" t="s">
        <v>48</v>
      </c>
      <c r="C61" s="49"/>
      <c r="D61" s="49"/>
      <c r="E61" s="49"/>
      <c r="F61" s="22"/>
    </row>
    <row r="62" spans="1:13" ht="15">
      <c r="A62" s="44"/>
      <c r="B62" s="51" t="s">
        <v>60</v>
      </c>
      <c r="C62" s="45">
        <v>7.0000000000000007E-2</v>
      </c>
      <c r="D62" s="45">
        <v>0.53</v>
      </c>
      <c r="E62" s="45">
        <v>1.0900000000000001</v>
      </c>
      <c r="F62" s="22"/>
    </row>
    <row r="63" spans="1:13" ht="15">
      <c r="A63" s="44"/>
      <c r="B63" s="51" t="s">
        <v>45</v>
      </c>
      <c r="C63" s="45">
        <v>7.0000000000000007E-2</v>
      </c>
      <c r="D63" s="60">
        <v>0.5</v>
      </c>
      <c r="E63" s="45">
        <v>0.96</v>
      </c>
      <c r="F63" s="22"/>
      <c r="H63" s="32" t="s">
        <v>49</v>
      </c>
    </row>
    <row r="64" spans="1:13">
      <c r="A64" s="44"/>
      <c r="B64" s="59" t="s">
        <v>40</v>
      </c>
      <c r="C64" s="49"/>
      <c r="D64" s="49"/>
      <c r="E64" s="49"/>
      <c r="F64" s="22"/>
      <c r="H64" s="80" t="s">
        <v>61</v>
      </c>
    </row>
    <row r="65" spans="1:8" ht="15">
      <c r="A65" s="44"/>
      <c r="B65" s="51" t="s">
        <v>60</v>
      </c>
      <c r="C65" s="45">
        <v>0.19</v>
      </c>
      <c r="D65" s="45">
        <v>0.37</v>
      </c>
      <c r="E65" s="45">
        <v>0.57999999999999996</v>
      </c>
      <c r="F65" s="22"/>
      <c r="H65" s="80" t="s">
        <v>62</v>
      </c>
    </row>
    <row r="66" spans="1:8" ht="15">
      <c r="A66" s="53"/>
      <c r="B66" s="54" t="s">
        <v>45</v>
      </c>
      <c r="C66" s="61">
        <v>0.19</v>
      </c>
      <c r="D66" s="61">
        <v>0.28000000000000003</v>
      </c>
      <c r="E66" s="61">
        <v>0.38</v>
      </c>
      <c r="F66" s="24"/>
      <c r="H66" s="80" t="s">
        <v>63</v>
      </c>
    </row>
    <row r="67" spans="1:8">
      <c r="F67" s="8"/>
    </row>
  </sheetData>
  <hyperlinks>
    <hyperlink ref="N33" r:id="rId1"/>
  </hyperlinks>
  <pageMargins left="0.70866141732283472" right="0.70866141732283472" top="0.74803149606299213" bottom="0.59" header="0.31496062992125984" footer="0.31496062992125984"/>
  <pageSetup paperSize="9" orientation="landscape" horizontalDpi="300" verticalDpi="30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C3:G31"/>
  <sheetViews>
    <sheetView workbookViewId="0">
      <selection activeCell="D9" sqref="D9"/>
    </sheetView>
  </sheetViews>
  <sheetFormatPr defaultRowHeight="14.25"/>
  <cols>
    <col min="4" max="4" width="9.25" style="73" bestFit="1" customWidth="1"/>
    <col min="15" max="15" width="13.25" bestFit="1" customWidth="1"/>
  </cols>
  <sheetData>
    <row r="3" spans="3:6" ht="20.25">
      <c r="C3" s="16"/>
    </row>
    <row r="5" spans="3:6" ht="15">
      <c r="D5" s="74"/>
    </row>
    <row r="7" spans="3:6">
      <c r="C7" t="s">
        <v>87</v>
      </c>
    </row>
    <row r="9" spans="3:6">
      <c r="D9" s="76" t="s">
        <v>82</v>
      </c>
      <c r="E9" s="8"/>
      <c r="F9" s="8"/>
    </row>
    <row r="10" spans="3:6" ht="15">
      <c r="D10" s="74"/>
      <c r="E10" s="12"/>
      <c r="F10" s="12"/>
    </row>
    <row r="11" spans="3:6">
      <c r="D11" s="77" t="s">
        <v>80</v>
      </c>
      <c r="E11" s="9"/>
      <c r="F11" s="10"/>
    </row>
    <row r="12" spans="3:6">
      <c r="C12" s="8"/>
      <c r="E12" s="8"/>
      <c r="F12" s="8"/>
    </row>
    <row r="13" spans="3:6" ht="15">
      <c r="C13" s="12"/>
      <c r="D13" s="76" t="s">
        <v>81</v>
      </c>
      <c r="E13" s="8"/>
      <c r="F13" s="8"/>
    </row>
    <row r="14" spans="3:6" ht="15">
      <c r="C14" s="11"/>
      <c r="D14" s="75"/>
      <c r="E14" s="10"/>
      <c r="F14" s="10"/>
    </row>
    <row r="15" spans="3:6">
      <c r="E15" s="8"/>
    </row>
    <row r="16" spans="3:6">
      <c r="C16" t="s">
        <v>88</v>
      </c>
    </row>
    <row r="17" spans="3:7" ht="15">
      <c r="C17" s="12"/>
      <c r="E17" s="8"/>
    </row>
    <row r="18" spans="3:7" ht="15">
      <c r="C18" s="11"/>
      <c r="D18" s="78" t="s">
        <v>83</v>
      </c>
      <c r="E18" s="10"/>
    </row>
    <row r="19" spans="3:7">
      <c r="E19" s="8"/>
    </row>
    <row r="20" spans="3:7">
      <c r="D20" s="76" t="s">
        <v>92</v>
      </c>
    </row>
    <row r="22" spans="3:7">
      <c r="D22" s="76" t="s">
        <v>85</v>
      </c>
    </row>
    <row r="24" spans="3:7">
      <c r="D24" s="76" t="s">
        <v>91</v>
      </c>
      <c r="E24" s="3"/>
    </row>
    <row r="25" spans="3:7">
      <c r="E25" s="3"/>
    </row>
    <row r="27" spans="3:7">
      <c r="C27" t="s">
        <v>89</v>
      </c>
    </row>
    <row r="28" spans="3:7">
      <c r="G28" s="8"/>
    </row>
    <row r="29" spans="3:7">
      <c r="D29" s="76" t="s">
        <v>84</v>
      </c>
    </row>
    <row r="31" spans="3:7">
      <c r="D31" s="76" t="s">
        <v>86</v>
      </c>
    </row>
  </sheetData>
  <hyperlinks>
    <hyperlink ref="D9" r:id="rId1"/>
    <hyperlink ref="D11" r:id="rId2"/>
    <hyperlink ref="D13" r:id="rId3"/>
    <hyperlink ref="D18" r:id="rId4"/>
    <hyperlink ref="D20" r:id="rId5"/>
    <hyperlink ref="D22" r:id="rId6"/>
    <hyperlink ref="D29" r:id="rId7"/>
    <hyperlink ref="D31" r:id="rId8"/>
    <hyperlink ref="D24" r:id="rId9"/>
  </hyperlinks>
  <pageMargins left="0.7" right="0.7" top="0.75" bottom="0.75" header="0.3" footer="0.3"/>
  <pageSetup paperSize="9" orientation="portrait" horizontalDpi="300" verticalDpi="300" r:id="rId10"/>
</worksheet>
</file>

<file path=xl/worksheets/sheet3.xml><?xml version="1.0" encoding="utf-8"?>
<worksheet xmlns="http://schemas.openxmlformats.org/spreadsheetml/2006/main" xmlns:r="http://schemas.openxmlformats.org/officeDocument/2006/relationships">
  <dimension ref="D19:M38"/>
  <sheetViews>
    <sheetView topLeftCell="B1" workbookViewId="0">
      <selection activeCell="K23" sqref="K23"/>
    </sheetView>
  </sheetViews>
  <sheetFormatPr defaultRowHeight="14.25"/>
  <sheetData>
    <row r="19" spans="4:10" ht="15">
      <c r="D19" s="17"/>
      <c r="E19" s="25"/>
      <c r="G19" s="8"/>
    </row>
    <row r="20" spans="4:10" ht="15">
      <c r="D20" s="17"/>
      <c r="E20" s="25"/>
      <c r="G20" s="8"/>
    </row>
    <row r="21" spans="4:10" ht="15">
      <c r="D21" s="17"/>
      <c r="E21" s="25"/>
      <c r="G21" s="8"/>
    </row>
    <row r="22" spans="4:10" ht="15">
      <c r="D22" s="12"/>
      <c r="E22" s="7"/>
      <c r="F22" s="7"/>
      <c r="G22" s="8"/>
      <c r="H22" s="64"/>
    </row>
    <row r="26" spans="4:10" ht="18.75">
      <c r="H26" s="17" t="s">
        <v>7</v>
      </c>
      <c r="I26" s="69">
        <v>0.19</v>
      </c>
    </row>
    <row r="27" spans="4:10" ht="15">
      <c r="H27" s="17" t="s">
        <v>2</v>
      </c>
      <c r="I27" s="25">
        <v>28</v>
      </c>
      <c r="J27" t="s">
        <v>4</v>
      </c>
    </row>
    <row r="28" spans="4:10" ht="15">
      <c r="H28" s="17" t="s">
        <v>3</v>
      </c>
      <c r="I28" s="25">
        <v>65</v>
      </c>
      <c r="J28" t="s">
        <v>4</v>
      </c>
    </row>
    <row r="29" spans="4:10" ht="15">
      <c r="H29" s="12" t="s">
        <v>0</v>
      </c>
      <c r="I29" s="7">
        <f>I26+I28/I27</f>
        <v>2.5114285714285716</v>
      </c>
      <c r="J29" s="7"/>
    </row>
    <row r="34" spans="5:13">
      <c r="E34" s="8"/>
      <c r="H34" s="4"/>
    </row>
    <row r="36" spans="5:13">
      <c r="E36" s="8"/>
    </row>
    <row r="37" spans="5:13" ht="15">
      <c r="E37" s="12" t="s">
        <v>1</v>
      </c>
      <c r="F37" s="7">
        <f>2*(LN(1+I28/I27))/LN(2)</f>
        <v>3.4636077781008545</v>
      </c>
      <c r="G37" t="s">
        <v>5</v>
      </c>
      <c r="H37" s="12" t="s">
        <v>1</v>
      </c>
      <c r="I37" s="7">
        <f>LN(POWER((1+I28/I27),2))/LN(2)</f>
        <v>3.4636077781008545</v>
      </c>
      <c r="J37" t="s">
        <v>5</v>
      </c>
      <c r="K37" s="12" t="s">
        <v>1</v>
      </c>
      <c r="L37" s="7">
        <f>LOG(POWER((1+I28/I27),2))/LOG(2)</f>
        <v>3.4636077781008545</v>
      </c>
      <c r="M37" t="s">
        <v>5</v>
      </c>
    </row>
    <row r="38" spans="5:13">
      <c r="E38" s="8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Calculator</vt:lpstr>
      <vt:lpstr>Links</vt:lpstr>
      <vt:lpstr>Arkusz3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 Wiktor</dc:creator>
  <cp:lastModifiedBy>Adam Wiktor</cp:lastModifiedBy>
  <cp:lastPrinted>2012-11-04T04:04:41Z</cp:lastPrinted>
  <dcterms:created xsi:type="dcterms:W3CDTF">2010-09-26T23:44:41Z</dcterms:created>
  <dcterms:modified xsi:type="dcterms:W3CDTF">2014-06-26T13:51:49Z</dcterms:modified>
</cp:coreProperties>
</file>